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<sst xmlns="http://schemas.openxmlformats.org/spreadsheetml/2006/main" count="32" uniqueCount="29">
  <si>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Standard Uncertainty</t>
  </si>
  <si>
    <t xml:space="preserve"> Sum Uncertainty Powermeter</t>
  </si>
  <si>
    <t>Uncertainty due to ageing of CMD level</t>
  </si>
  <si>
    <t>Uncertainty of CMD level due to temperature</t>
  </si>
  <si>
    <t>Standard Uncertainty</t>
  </si>
  <si>
    <t>Combined Standard Uncertainty in dB</t>
  </si>
  <si>
    <t xml:space="preserve"> VSWR Power Sensor</t>
  </si>
  <si>
    <t xml:space="preserve">  Standard Uncertainty in dB</t>
  </si>
  <si>
    <t xml:space="preserve">Uncertainty due to Linearity Error of FSE </t>
  </si>
  <si>
    <t>Uncertainty due to mismatch:</t>
  </si>
  <si>
    <t xml:space="preserve">  VSWR RFOUT2 of CMD </t>
  </si>
  <si>
    <t>Uncertainty due to permissible Linearity Error of CMD in dB (rectangular distribution)</t>
  </si>
  <si>
    <t xml:space="preserve">  Linearitiy Error FSE in dB with FSE-B22 (rect. distribution)</t>
  </si>
  <si>
    <t>in dB per 12 months (rectangular distribution)</t>
  </si>
  <si>
    <t xml:space="preserve"> dB/15°K (rectangular distribution)</t>
  </si>
  <si>
    <r>
      <t xml:space="preserve">Expanded Combined Standard Uncertainty in dB with 95% Confidence (2 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>)</t>
    </r>
  </si>
  <si>
    <t>Set CMD Level Used TS</t>
  </si>
  <si>
    <r>
      <t xml:space="preserve">Indication NRVD @-35 dBm CW / dBm </t>
    </r>
    <r>
      <rPr>
        <b/>
        <sz val="10"/>
        <rFont val="Arial"/>
        <family val="2"/>
      </rPr>
      <t>(Example)</t>
    </r>
  </si>
  <si>
    <r>
      <t xml:space="preserve">Indication FSE @-35 dBm CW / dBm </t>
    </r>
    <r>
      <rPr>
        <b/>
        <sz val="10"/>
        <rFont val="Arial"/>
        <family val="2"/>
      </rPr>
      <t>(Example)</t>
    </r>
  </si>
  <si>
    <t>Correction factor FSE /dB</t>
  </si>
  <si>
    <r>
      <t xml:space="preserve">Measured FSE Input Noise Power / dBm </t>
    </r>
    <r>
      <rPr>
        <b/>
        <sz val="10"/>
        <rFont val="Arial"/>
        <family val="2"/>
      </rPr>
      <t>(Example)</t>
    </r>
  </si>
  <si>
    <t>Error of CMD RF OUT 2 / dB</t>
  </si>
  <si>
    <r>
      <t xml:space="preserve">Indication FSE @ -85 to -91 dbm/dbm </t>
    </r>
    <r>
      <rPr>
        <b/>
        <sz val="10"/>
        <rFont val="Arial"/>
        <family val="2"/>
      </rPr>
      <t>(Example)</t>
    </r>
  </si>
  <si>
    <t>Indication of FSE @-85 to -91 dBm/dBm corrected by FSE input noise</t>
  </si>
  <si>
    <t>To NRVD indication corrected indication of FSE @ -85 to -91 dbm/dBm</t>
  </si>
  <si>
    <r>
      <t xml:space="preserve">Error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/dB</t>
    </r>
  </si>
  <si>
    <r>
      <t xml:space="preserve">Error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/dB </t>
    </r>
  </si>
  <si>
    <r>
      <t xml:space="preserve">(Error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- Error</t>
    </r>
    <r>
      <rPr>
        <vertAlign val="subscript"/>
        <sz val="10"/>
        <rFont val="Arial"/>
        <family val="2"/>
      </rPr>
      <t xml:space="preserve"> Min</t>
    </r>
    <r>
      <rPr>
        <sz val="10"/>
        <rFont val="Arial"/>
        <family val="2"/>
      </rPr>
      <t>)/dB</t>
    </r>
  </si>
  <si>
    <t>Mean Level Error / Calibration Factor /dB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</si>
</sst>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000E+00"/>
    <numFmt numFmtId="166" formatCode="0.00000E+00"/>
    <numFmt numFmtId="167" formatCode="0.0000"/>
    <numFmt numFmtId="168" formatCode="0.000E+00"/>
    <numFmt numFmtId="169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Symbol"/>
      <family val="1"/>
    </font>
    <font>
      <b/>
      <sz val="14"/>
      <name val="Arial"/>
      <family val="2"/>
    </font>
    <font>
      <vertAlign val="sub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4" fillId="4" borderId="0" xfId="0" applyFont="1" applyFill="1" applyAlignment="1">
      <alignment wrapText="1"/>
    </xf>
    <xf numFmtId="167" fontId="0" fillId="2" borderId="0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167" fontId="8" fillId="4" borderId="0" xfId="0" applyNumberFormat="1" applyFont="1" applyFill="1" applyBorder="1" applyAlignment="1">
      <alignment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6" borderId="0" xfId="0" applyFill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169" fontId="1" fillId="6" borderId="7" xfId="0" applyNumberFormat="1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169" fontId="0" fillId="6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169" fontId="0" fillId="6" borderId="7" xfId="0" applyNumberFormat="1" applyFill="1" applyBorder="1" applyAlignment="1">
      <alignment wrapText="1"/>
    </xf>
    <xf numFmtId="2" fontId="0" fillId="6" borderId="8" xfId="0" applyNumberFormat="1" applyFill="1" applyBorder="1" applyAlignment="1">
      <alignment/>
    </xf>
    <xf numFmtId="2" fontId="0" fillId="6" borderId="9" xfId="0" applyNumberFormat="1" applyFill="1" applyBorder="1" applyAlignment="1">
      <alignment/>
    </xf>
    <xf numFmtId="169" fontId="0" fillId="6" borderId="7" xfId="0" applyNumberFormat="1" applyFill="1" applyBorder="1" applyAlignment="1">
      <alignment/>
    </xf>
    <xf numFmtId="0" fontId="0" fillId="6" borderId="10" xfId="0" applyFill="1" applyBorder="1" applyAlignment="1">
      <alignment/>
    </xf>
    <xf numFmtId="2" fontId="0" fillId="6" borderId="11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1" fillId="6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1" sqref="A1:J22"/>
    </sheetView>
  </sheetViews>
  <sheetFormatPr defaultColWidth="11.421875" defaultRowHeight="12.75"/>
  <cols>
    <col min="1" max="1" width="9.00390625" style="0" customWidth="1"/>
    <col min="2" max="2" width="17.421875" style="4" customWidth="1"/>
    <col min="3" max="3" width="15.28125" style="1" customWidth="1"/>
    <col min="4" max="4" width="18.140625" style="2" customWidth="1"/>
    <col min="5" max="5" width="15.421875" style="0" customWidth="1"/>
    <col min="7" max="7" width="8.8515625" style="0" customWidth="1"/>
    <col min="8" max="8" width="8.140625" style="0" customWidth="1"/>
    <col min="10" max="10" width="11.8515625" style="0" customWidth="1"/>
  </cols>
  <sheetData>
    <row r="1" spans="1:10" ht="39" customHeight="1">
      <c r="A1" s="18" t="s">
        <v>16</v>
      </c>
      <c r="B1" s="19" t="s">
        <v>17</v>
      </c>
      <c r="C1" s="19" t="s">
        <v>18</v>
      </c>
      <c r="D1" s="20" t="s">
        <v>19</v>
      </c>
      <c r="E1" s="21"/>
      <c r="F1" s="21"/>
      <c r="G1" s="21"/>
      <c r="H1" s="21"/>
      <c r="I1" s="21"/>
      <c r="J1" s="21"/>
    </row>
    <row r="2" spans="1:10" ht="12.75">
      <c r="A2" s="22"/>
      <c r="B2" s="23"/>
      <c r="C2" s="23"/>
      <c r="D2" s="24"/>
      <c r="E2" s="21"/>
      <c r="F2" s="21"/>
      <c r="G2" s="21"/>
      <c r="H2" s="21"/>
      <c r="I2" s="21"/>
      <c r="J2" s="21"/>
    </row>
    <row r="3" spans="1:10" ht="12.75">
      <c r="A3" s="25">
        <v>-35</v>
      </c>
      <c r="B3" s="26">
        <v>-35.2</v>
      </c>
      <c r="C3" s="26">
        <v>-35.5</v>
      </c>
      <c r="D3" s="27">
        <f>C3-B3</f>
        <v>-0.29999999999999716</v>
      </c>
      <c r="E3" s="21"/>
      <c r="F3" s="21"/>
      <c r="G3" s="21"/>
      <c r="H3" s="21"/>
      <c r="I3" s="21"/>
      <c r="J3" s="21"/>
    </row>
    <row r="4" spans="1:10" ht="12.75">
      <c r="A4" s="25"/>
      <c r="B4" s="26"/>
      <c r="C4" s="26"/>
      <c r="D4" s="27"/>
      <c r="E4" s="21"/>
      <c r="F4" s="21"/>
      <c r="G4" s="21"/>
      <c r="H4" s="21"/>
      <c r="I4" s="21"/>
      <c r="J4" s="21"/>
    </row>
    <row r="5" spans="1:10" ht="12.75">
      <c r="A5" s="28"/>
      <c r="B5" s="29"/>
      <c r="C5" s="29"/>
      <c r="D5" s="30"/>
      <c r="E5" s="21"/>
      <c r="F5" s="21"/>
      <c r="G5" s="21"/>
      <c r="H5" s="21"/>
      <c r="I5" s="21"/>
      <c r="J5" s="21"/>
    </row>
    <row r="6" spans="1:10" ht="66" customHeight="1">
      <c r="A6" s="31" t="s">
        <v>16</v>
      </c>
      <c r="B6" s="32" t="s">
        <v>22</v>
      </c>
      <c r="C6" s="32" t="s">
        <v>20</v>
      </c>
      <c r="D6" s="32" t="s">
        <v>23</v>
      </c>
      <c r="E6" s="32" t="s">
        <v>24</v>
      </c>
      <c r="F6" s="32" t="s">
        <v>21</v>
      </c>
      <c r="G6" s="32" t="s">
        <v>26</v>
      </c>
      <c r="H6" s="32" t="s">
        <v>25</v>
      </c>
      <c r="I6" s="32" t="s">
        <v>27</v>
      </c>
      <c r="J6" s="33" t="s">
        <v>28</v>
      </c>
    </row>
    <row r="7" spans="1:10" ht="12.75">
      <c r="A7" s="34"/>
      <c r="B7" s="35"/>
      <c r="C7" s="35"/>
      <c r="D7" s="35"/>
      <c r="E7" s="35"/>
      <c r="F7" s="35"/>
      <c r="G7" s="35"/>
      <c r="H7" s="35"/>
      <c r="I7" s="36"/>
      <c r="J7" s="36"/>
    </row>
    <row r="8" spans="1:10" ht="12.75">
      <c r="A8" s="22"/>
      <c r="B8" s="26"/>
      <c r="C8" s="26">
        <v>-105</v>
      </c>
      <c r="D8" s="23"/>
      <c r="E8" s="23"/>
      <c r="F8" s="23"/>
      <c r="G8" s="23"/>
      <c r="H8" s="23"/>
      <c r="I8" s="24"/>
      <c r="J8" s="24"/>
    </row>
    <row r="9" spans="1:10" ht="12.75">
      <c r="A9" s="22"/>
      <c r="B9" s="26"/>
      <c r="C9" s="26"/>
      <c r="D9" s="23"/>
      <c r="E9" s="23"/>
      <c r="F9" s="23"/>
      <c r="G9" s="23"/>
      <c r="H9" s="23"/>
      <c r="I9" s="24"/>
      <c r="J9" s="24"/>
    </row>
    <row r="10" spans="1:10" ht="12.75">
      <c r="A10" s="22"/>
      <c r="B10" s="23"/>
      <c r="C10" s="23"/>
      <c r="D10" s="23"/>
      <c r="E10" s="23"/>
      <c r="F10" s="23"/>
      <c r="G10" s="23"/>
      <c r="H10" s="23"/>
      <c r="I10" s="24"/>
      <c r="J10" s="24"/>
    </row>
    <row r="11" spans="1:10" ht="12.75">
      <c r="A11" s="37">
        <v>-85</v>
      </c>
      <c r="B11" s="38">
        <v>-85.55</v>
      </c>
      <c r="C11" s="23"/>
      <c r="D11" s="38">
        <f>10*LOG(10^(B11/10)-10^(C8/10))</f>
        <v>-85.59957476815268</v>
      </c>
      <c r="E11" s="38">
        <f>D11-D3</f>
        <v>-85.29957476815268</v>
      </c>
      <c r="F11" s="38">
        <f aca="true" t="shared" si="0" ref="F11:F21">E11-A11</f>
        <v>-0.2995747681526808</v>
      </c>
      <c r="G11" s="38"/>
      <c r="H11" s="38"/>
      <c r="I11" s="39"/>
      <c r="J11" s="24"/>
    </row>
    <row r="12" spans="1:10" ht="12.75">
      <c r="A12" s="40">
        <v>-85.6</v>
      </c>
      <c r="B12" s="38">
        <v>-86.24</v>
      </c>
      <c r="C12" s="23"/>
      <c r="D12" s="38">
        <f>10*LOG(10^(B12/10)-10^(C8/10))</f>
        <v>-86.29816871916005</v>
      </c>
      <c r="E12" s="38">
        <f>D12-D3</f>
        <v>-85.99816871916005</v>
      </c>
      <c r="F12" s="38">
        <f t="shared" si="0"/>
        <v>-0.39816871916005425</v>
      </c>
      <c r="G12" s="38"/>
      <c r="H12" s="38"/>
      <c r="I12" s="39"/>
      <c r="J12" s="24"/>
    </row>
    <row r="13" spans="1:10" ht="12.75">
      <c r="A13" s="40">
        <v>-86.2</v>
      </c>
      <c r="B13" s="38">
        <v>-86.64</v>
      </c>
      <c r="C13" s="23"/>
      <c r="D13" s="38">
        <f>10*LOG(10^(B13/10)-10^(C8/10))</f>
        <v>-86.70382216192212</v>
      </c>
      <c r="E13" s="38">
        <f>D13-D3</f>
        <v>-86.40382216192212</v>
      </c>
      <c r="F13" s="38">
        <f t="shared" si="0"/>
        <v>-0.203822161922119</v>
      </c>
      <c r="G13" s="38"/>
      <c r="H13" s="38"/>
      <c r="I13" s="39"/>
      <c r="J13" s="24"/>
    </row>
    <row r="14" spans="1:10" ht="12.75">
      <c r="A14" s="40">
        <v>-86.8</v>
      </c>
      <c r="B14" s="38">
        <v>-86.93</v>
      </c>
      <c r="C14" s="23"/>
      <c r="D14" s="38">
        <f>10*LOG(10^(B14/10)-10^(C8/10))</f>
        <v>-86.99826420719833</v>
      </c>
      <c r="E14" s="38">
        <f>D14-D3</f>
        <v>-86.69826420719833</v>
      </c>
      <c r="F14" s="38">
        <f t="shared" si="0"/>
        <v>0.10173579280166223</v>
      </c>
      <c r="G14" s="38"/>
      <c r="H14" s="38"/>
      <c r="I14" s="39"/>
      <c r="J14" s="24"/>
    </row>
    <row r="15" spans="1:10" ht="12.75">
      <c r="A15" s="40">
        <v>-87.4</v>
      </c>
      <c r="B15" s="38">
        <v>-87.62</v>
      </c>
      <c r="C15" s="23"/>
      <c r="D15" s="38">
        <f>10*LOG(10^(B15/10)-10^(C8/10))</f>
        <v>-87.70012804628695</v>
      </c>
      <c r="E15" s="38">
        <f>D15-D3</f>
        <v>-87.40012804628695</v>
      </c>
      <c r="F15" s="38">
        <f t="shared" si="0"/>
        <v>-0.00012804628694595976</v>
      </c>
      <c r="G15" s="38"/>
      <c r="H15" s="38"/>
      <c r="I15" s="39"/>
      <c r="J15" s="24"/>
    </row>
    <row r="16" spans="1:10" ht="12.75">
      <c r="A16" s="40">
        <v>-88</v>
      </c>
      <c r="B16" s="38">
        <v>-88.5</v>
      </c>
      <c r="C16" s="23"/>
      <c r="D16" s="38">
        <f>10*LOG(10^(B16/10)-10^(C8/10))</f>
        <v>-88.59833125853258</v>
      </c>
      <c r="E16" s="38">
        <f>D16-D3</f>
        <v>-88.29833125853258</v>
      </c>
      <c r="F16" s="38">
        <f t="shared" si="0"/>
        <v>-0.2983312585325848</v>
      </c>
      <c r="G16" s="38"/>
      <c r="H16" s="38"/>
      <c r="I16" s="39"/>
      <c r="J16" s="24"/>
    </row>
    <row r="17" spans="1:10" ht="12.75">
      <c r="A17" s="40">
        <v>-88.6</v>
      </c>
      <c r="B17" s="38">
        <v>-89.18</v>
      </c>
      <c r="C17" s="23"/>
      <c r="D17" s="38">
        <f>10*LOG(10^(B17/10)-10^(C8/10))</f>
        <v>-89.29522126461494</v>
      </c>
      <c r="E17" s="38">
        <f>D17-D3</f>
        <v>-88.99522126461494</v>
      </c>
      <c r="F17" s="38">
        <f t="shared" si="0"/>
        <v>-0.3952212646149462</v>
      </c>
      <c r="G17" s="38"/>
      <c r="H17" s="38"/>
      <c r="I17" s="39"/>
      <c r="J17" s="24"/>
    </row>
    <row r="18" spans="1:10" ht="12.75">
      <c r="A18" s="40">
        <v>-89.2</v>
      </c>
      <c r="B18" s="38">
        <v>-89.7</v>
      </c>
      <c r="C18" s="23"/>
      <c r="D18" s="38">
        <f>10*LOG(10^(B18/10)-10^(C8/10))</f>
        <v>-89.83009871545484</v>
      </c>
      <c r="E18" s="38">
        <f>D18-D3</f>
        <v>-89.53009871545484</v>
      </c>
      <c r="F18" s="38">
        <f t="shared" si="0"/>
        <v>-0.33009871545483804</v>
      </c>
      <c r="G18" s="38"/>
      <c r="H18" s="38"/>
      <c r="I18" s="39"/>
      <c r="J18" s="24"/>
    </row>
    <row r="19" spans="1:10" ht="12.75">
      <c r="A19" s="40">
        <v>-89.8</v>
      </c>
      <c r="B19" s="38">
        <v>-90.3</v>
      </c>
      <c r="C19" s="23"/>
      <c r="D19" s="38">
        <f>10*LOG(10^(B19/10)-10^(C8/10))</f>
        <v>-90.44970912240646</v>
      </c>
      <c r="E19" s="38">
        <f>D19-D3</f>
        <v>-90.14970912240646</v>
      </c>
      <c r="F19" s="38">
        <f t="shared" si="0"/>
        <v>-0.3497091224064661</v>
      </c>
      <c r="G19" s="38"/>
      <c r="H19" s="38"/>
      <c r="I19" s="39"/>
      <c r="J19" s="24"/>
    </row>
    <row r="20" spans="1:10" ht="12.75">
      <c r="A20" s="40">
        <v>-90.4</v>
      </c>
      <c r="B20" s="38">
        <v>-90.9</v>
      </c>
      <c r="C20" s="23"/>
      <c r="D20" s="38">
        <f>10*LOG(10^(B20/10)-10^(C8/10))</f>
        <v>-91.07233462731088</v>
      </c>
      <c r="E20" s="38">
        <f>D20-D3</f>
        <v>-90.77233462731088</v>
      </c>
      <c r="F20" s="38">
        <f t="shared" si="0"/>
        <v>-0.3723346273108774</v>
      </c>
      <c r="G20" s="38"/>
      <c r="H20" s="38"/>
      <c r="I20" s="39"/>
      <c r="J20" s="24"/>
    </row>
    <row r="21" spans="1:10" ht="12.75">
      <c r="A21" s="40">
        <v>-91</v>
      </c>
      <c r="B21" s="38">
        <v>-91.5</v>
      </c>
      <c r="C21" s="23"/>
      <c r="D21" s="38">
        <f>10*LOG(10^(B21/10)-10^(C8/10))</f>
        <v>-91.69845838091445</v>
      </c>
      <c r="E21" s="38">
        <f>D21-D3</f>
        <v>-91.39845838091445</v>
      </c>
      <c r="F21" s="38">
        <f t="shared" si="0"/>
        <v>-0.3984583809144482</v>
      </c>
      <c r="G21" s="38"/>
      <c r="H21" s="38"/>
      <c r="I21" s="39"/>
      <c r="J21" s="24"/>
    </row>
    <row r="22" spans="1:10" ht="13.5" thickBot="1">
      <c r="A22" s="41"/>
      <c r="B22" s="29"/>
      <c r="C22" s="29"/>
      <c r="D22" s="29"/>
      <c r="E22" s="29"/>
      <c r="F22" s="42"/>
      <c r="G22" s="42">
        <f>MAX(F11,F12,F13,F14,F15,F16,F17,F18,F19,F20,F21)</f>
        <v>0.10173579280166223</v>
      </c>
      <c r="H22" s="42">
        <f>MIN(F11,F12,F13,F14,F15,F16,F17,F18,F19,F20,F21)</f>
        <v>-0.3984583809144482</v>
      </c>
      <c r="I22" s="43">
        <f>G22-H22</f>
        <v>0.5001941737161104</v>
      </c>
      <c r="J22" s="44">
        <f>(G22+H22)/2</f>
        <v>-0.14836129405639298</v>
      </c>
    </row>
    <row r="23" spans="2:4" ht="16.5" customHeight="1" thickTop="1">
      <c r="B23" s="14"/>
      <c r="C23" s="2"/>
      <c r="D23" s="9"/>
    </row>
    <row r="24" spans="1:4" ht="15">
      <c r="A24" s="6" t="s">
        <v>1</v>
      </c>
      <c r="B24" s="14"/>
      <c r="C24" s="2"/>
      <c r="D24" s="10">
        <f>SQRT(D7^2+D10^2+D13^2+D16^2+D19^2+D22^2)</f>
        <v>153.45477170688054</v>
      </c>
    </row>
    <row r="25" spans="2:4" ht="18" customHeight="1">
      <c r="B25" s="14"/>
      <c r="C25" s="2"/>
      <c r="D25" s="8"/>
    </row>
    <row r="26" spans="1:4" ht="12.75">
      <c r="A26" s="3" t="s">
        <v>9</v>
      </c>
      <c r="B26" s="14"/>
      <c r="C26" s="2"/>
      <c r="D26" s="8"/>
    </row>
    <row r="27" spans="1:4" ht="12.75">
      <c r="A27" t="s">
        <v>10</v>
      </c>
      <c r="B27" s="14">
        <v>1.5</v>
      </c>
      <c r="C27" s="2"/>
      <c r="D27" s="8"/>
    </row>
    <row r="28" spans="1:3" ht="12.75">
      <c r="A28" t="s">
        <v>6</v>
      </c>
      <c r="B28" s="14">
        <v>1.1</v>
      </c>
      <c r="C28" s="2"/>
    </row>
    <row r="29" spans="1:4" ht="12.75">
      <c r="A29" t="s">
        <v>7</v>
      </c>
      <c r="B29" s="14"/>
      <c r="C29" s="2"/>
      <c r="D29" s="10">
        <f>(B28-1)/(B28+1)*(B27-1)/(B27+1)*100/11.5/SQRT(2)</f>
        <v>0.05855956780012821</v>
      </c>
    </row>
    <row r="30" spans="2:4" ht="7.5" customHeight="1">
      <c r="B30" s="14"/>
      <c r="C30" s="2"/>
      <c r="D30" s="8"/>
    </row>
    <row r="31" spans="1:4" ht="15.75" customHeight="1">
      <c r="A31" s="3" t="s">
        <v>8</v>
      </c>
      <c r="B31" s="14"/>
      <c r="C31" s="2"/>
      <c r="D31" s="8"/>
    </row>
    <row r="32" spans="1:4" ht="15.75" customHeight="1">
      <c r="A32" t="s">
        <v>12</v>
      </c>
      <c r="B32" s="14">
        <v>0.2</v>
      </c>
      <c r="C32" s="2"/>
      <c r="D32" s="8"/>
    </row>
    <row r="33" spans="1:4" ht="15.75" customHeight="1">
      <c r="A33" t="s">
        <v>7</v>
      </c>
      <c r="B33" s="14"/>
      <c r="C33" s="2"/>
      <c r="D33" s="10">
        <f>B32/SQRT(3)</f>
        <v>0.11547005383792516</v>
      </c>
    </row>
    <row r="34" spans="2:4" ht="15.75" customHeight="1">
      <c r="B34" s="14"/>
      <c r="C34" s="2"/>
      <c r="D34" s="8"/>
    </row>
    <row r="35" spans="1:4" ht="24.75" customHeight="1">
      <c r="A35" s="5" t="s">
        <v>11</v>
      </c>
      <c r="B35" s="14">
        <v>0.3</v>
      </c>
      <c r="C35" s="2"/>
      <c r="D35" s="8"/>
    </row>
    <row r="36" spans="1:4" ht="12.75">
      <c r="A36" t="s">
        <v>0</v>
      </c>
      <c r="B36" s="14"/>
      <c r="C36" s="2"/>
      <c r="D36" s="10">
        <f>B35/SQRT(3)</f>
        <v>0.17320508075688773</v>
      </c>
    </row>
    <row r="37" spans="2:4" ht="12.75">
      <c r="B37" s="14"/>
      <c r="C37" s="2"/>
      <c r="D37" s="10"/>
    </row>
    <row r="38" spans="1:4" ht="12.75">
      <c r="A38" s="3" t="s">
        <v>3</v>
      </c>
      <c r="B38" s="14"/>
      <c r="C38" s="2"/>
      <c r="D38" s="10"/>
    </row>
    <row r="39" spans="1:4" ht="12.75">
      <c r="A39" t="s">
        <v>14</v>
      </c>
      <c r="B39" s="15">
        <v>0.1</v>
      </c>
      <c r="C39" s="2"/>
      <c r="D39" s="10"/>
    </row>
    <row r="40" spans="1:4" ht="12.75">
      <c r="A40" t="s">
        <v>4</v>
      </c>
      <c r="B40" s="14"/>
      <c r="C40" s="2"/>
      <c r="D40" s="10">
        <f>B39/SQRT(3)</f>
        <v>0.05773502691896258</v>
      </c>
    </row>
    <row r="41" spans="2:4" ht="12.75">
      <c r="B41" s="14"/>
      <c r="C41" s="2"/>
      <c r="D41" s="10"/>
    </row>
    <row r="42" spans="1:4" ht="12.75">
      <c r="A42" s="3" t="s">
        <v>2</v>
      </c>
      <c r="B42" s="14"/>
      <c r="C42" s="2"/>
      <c r="D42" s="10"/>
    </row>
    <row r="43" spans="1:4" ht="12.75">
      <c r="A43" t="s">
        <v>13</v>
      </c>
      <c r="B43" s="15">
        <v>0.1</v>
      </c>
      <c r="C43" s="2"/>
      <c r="D43" s="10">
        <f>B43/SQRT(3)</f>
        <v>0.05773502691896258</v>
      </c>
    </row>
    <row r="44" spans="1:4" ht="13.5" thickBot="1">
      <c r="A44" t="s">
        <v>0</v>
      </c>
      <c r="B44" s="14"/>
      <c r="C44" s="2"/>
      <c r="D44" s="10"/>
    </row>
    <row r="45" spans="2:4" ht="13.5" thickTop="1">
      <c r="B45" s="14"/>
      <c r="C45" s="2"/>
      <c r="D45" s="9"/>
    </row>
    <row r="46" spans="1:4" ht="15">
      <c r="A46" s="6" t="s">
        <v>5</v>
      </c>
      <c r="B46" s="14"/>
      <c r="C46" s="2"/>
      <c r="D46" s="11">
        <f>SQRT(D24^2+D29^2+D33^2+D36^2+D40^2+D43^2)</f>
        <v>153.45494579463315</v>
      </c>
    </row>
    <row r="47" spans="2:4" ht="15">
      <c r="B47" s="14"/>
      <c r="C47" s="2"/>
      <c r="D47" s="12"/>
    </row>
    <row r="48" spans="1:4" ht="34.5" customHeight="1">
      <c r="A48" s="7" t="s">
        <v>15</v>
      </c>
      <c r="B48" s="16"/>
      <c r="C48" s="13"/>
      <c r="D48" s="17">
        <f>D46*2</f>
        <v>306.9098915892663</v>
      </c>
    </row>
    <row r="49" spans="2:3" ht="12.75">
      <c r="B49" s="14"/>
      <c r="C49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printOptions gridLines="1" headings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82" r:id="rId3"/>
  <headerFooter alignWithMargins="0">
    <oddHeader>&amp;C&amp;"Arial,Fett"&amp;14Uncertainty Calculation for CDM Output Level Calibration (-85 to -95 dBm)</oddHeader>
    <oddFooter>&amp;L&amp;F&amp;CSeite &amp;P&amp;RMinihold 1MAA</oddFooter>
  </headerFooter>
  <legacyDrawing r:id="rId2"/>
  <oleObjects>
    <oleObject progId="Visio.Drawing.5" shapeId="11125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Rohde &amp; Schwarz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Minihold</dc:creator>
  <cp:keywords/>
  <dc:description/>
  <cp:lastModifiedBy>Wolfertstetter</cp:lastModifiedBy>
  <cp:lastPrinted>1999-03-01T12:36:41Z</cp:lastPrinted>
  <dcterms:created xsi:type="dcterms:W3CDTF">1998-09-23T20:05:43Z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